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32"/>
  <workbookPr filterPrivacy="1"/>
  <xr:revisionPtr revIDLastSave="0" documentId="13_ncr:1_{BC9DB327-A442-4EA6-93B4-60C772E65F44}" xr6:coauthVersionLast="47" xr6:coauthVersionMax="47" xr10:uidLastSave="{00000000-0000-0000-0000-000000000000}"/>
  <bookViews>
    <workbookView xWindow="-28920" yWindow="-120" windowWidth="29040" windowHeight="15720" xr2:uid="{00000000-000D-0000-FFFF-FFFF00000000}"/>
  </bookViews>
  <sheets>
    <sheet name="DQE" sheetId="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J48" i="3" l="1"/>
  <c r="K46" i="3"/>
  <c r="L46" i="3" s="1"/>
  <c r="K47" i="3"/>
  <c r="L47" i="3" s="1"/>
  <c r="K45" i="3"/>
  <c r="L45" i="3" s="1"/>
  <c r="K42" i="3"/>
  <c r="L42" i="3" s="1"/>
  <c r="K40" i="3"/>
  <c r="L40" i="3" s="1"/>
  <c r="K41" i="3"/>
  <c r="L41" i="3" s="1"/>
  <c r="L38" i="3"/>
  <c r="K36" i="3"/>
  <c r="L36" i="3" s="1"/>
  <c r="K37" i="3"/>
  <c r="L37" i="3" s="1"/>
  <c r="K38" i="3"/>
  <c r="K39" i="3"/>
  <c r="L39" i="3" s="1"/>
  <c r="K35" i="3"/>
  <c r="L35" i="3" s="1"/>
  <c r="K33" i="3"/>
  <c r="L33" i="3" s="1"/>
  <c r="L31" i="3"/>
  <c r="K31" i="3"/>
  <c r="K29" i="3"/>
  <c r="L29" i="3" s="1"/>
  <c r="K27" i="3"/>
  <c r="L27" i="3" s="1"/>
  <c r="K28" i="3"/>
  <c r="L28" i="3" s="1"/>
  <c r="K26" i="3"/>
  <c r="L26" i="3"/>
  <c r="L23" i="3"/>
  <c r="K23" i="3"/>
  <c r="K18" i="3"/>
  <c r="K16" i="3"/>
  <c r="L16" i="3" s="1"/>
  <c r="L15" i="3"/>
  <c r="K15" i="3"/>
  <c r="K12" i="3"/>
  <c r="L11" i="3"/>
  <c r="K11" i="3"/>
  <c r="K10" i="3"/>
  <c r="L10" i="3" s="1"/>
  <c r="L6" i="3"/>
  <c r="K6" i="3"/>
  <c r="K5" i="3"/>
  <c r="L5" i="3" l="1"/>
  <c r="K8" i="3"/>
  <c r="L8" i="3" s="1"/>
  <c r="K9" i="3"/>
  <c r="L9" i="3" s="1"/>
  <c r="L12" i="3"/>
  <c r="L18" i="3"/>
  <c r="K48" i="3" l="1"/>
  <c r="L48" i="3"/>
</calcChain>
</file>

<file path=xl/sharedStrings.xml><?xml version="1.0" encoding="utf-8"?>
<sst xmlns="http://schemas.openxmlformats.org/spreadsheetml/2006/main" count="280" uniqueCount="93">
  <si>
    <t>TYPE</t>
  </si>
  <si>
    <t xml:space="preserve">N° LOT </t>
  </si>
  <si>
    <t>SOUS LOT</t>
  </si>
  <si>
    <t>INTITULE DU LOT</t>
  </si>
  <si>
    <t>INTITULE SOUS-LOT /DESCRIPTIF TECHNIQUE</t>
  </si>
  <si>
    <t>QUANTITES  ANNUELLES ESTIMEES</t>
  </si>
  <si>
    <t>ATTRIBUTION</t>
  </si>
  <si>
    <t>ESSAIS</t>
  </si>
  <si>
    <t>MONTANTS HT ANNUELS ESTIMATIFS PAR LOTS</t>
  </si>
  <si>
    <t xml:space="preserve">MONTANTS HT ESTIMATIFS / 4 ANS </t>
  </si>
  <si>
    <t>MONTANTS MAXIMUMS 
HT - TOTALITE DU MARCHE (4ans)</t>
  </si>
  <si>
    <t xml:space="preserve">DMS </t>
  </si>
  <si>
    <t>MONO</t>
  </si>
  <si>
    <t>OUI</t>
  </si>
  <si>
    <t>DMI</t>
  </si>
  <si>
    <t xml:space="preserve">TOTAUX </t>
  </si>
  <si>
    <t>SPECIMENS
DEMANDES</t>
  </si>
  <si>
    <t>NON</t>
  </si>
  <si>
    <t xml:space="preserve">
AFFAIRE : 25A0212
FOURNITURES DE DISPOSITIFS MEDICAUX NEUROCHIRURGIE AVEC MISE A DISPOSITION D’EQUIPEMENTS DEDIES POUR LE CHU DE MONTPELLIER ETABLISSEMENT SUPPORT DU GHT DE L’EST HERAULT ET DU SUD AVEYRON
Détail des Quantités Estimatives (annexe au Règlement de consultation) </t>
  </si>
  <si>
    <t>NEUROCHIRURGIE/DMS-ACCES CRANIEN ET HEMOSTASE-CLIP A SCALP STERILE TYPE RANEY-Prix au clip</t>
  </si>
  <si>
    <t>Clip plastique. Le fournisseur s'engage à mettre à disposition des services les applicateurs nécessaires et ce à titre gracieux, a minima 6 applicateurs</t>
  </si>
  <si>
    <t>NEUROCHIRURGIE/DMS-ACCES CRANIEN ET HEMOSTASE-PANSEMENT-TAMPON DE COTON PATTIES. Muni d'un filet de coton et d'un marqueur radio-opaque. Présenté sur carte de comptage en sachet de 10 unités maximum. Simple emballage.</t>
  </si>
  <si>
    <t>Dimension 13x76mm</t>
  </si>
  <si>
    <t>Complément de gamme - dimension de 6x6mm à 25x76mm</t>
  </si>
  <si>
    <t>NEUROCHIRURGIE/DMS-ACCES CRANIEN ET HEMOSTASE-PANSEMENT-BANDE DE COTON. Muni d'un marqueur radio-opaque. Sachet de 10 unités maximum.Simple emballage.</t>
  </si>
  <si>
    <t>Dimension 80x152mm</t>
  </si>
  <si>
    <t xml:space="preserve">NEUROCHIRURGIE/DMS-CRANIOTOMIE-PERFORATEUR CRANIEN MANUEL UU + MECHE   </t>
  </si>
  <si>
    <t>Chignole à poignée type autoforeuse avec molette manuelle</t>
  </si>
  <si>
    <t xml:space="preserve">NEUROCHIRURGIE/DMS-CRANIOTOMIE-KIT </t>
  </si>
  <si>
    <t>Kit usage unique stérile comprenant : 1 perforateur, 1 lame et 1 mèche passe-fil</t>
  </si>
  <si>
    <t xml:space="preserve">NEUROCHIRURGIE/DMS-CRANIOTOMIE-PERFORATEUR </t>
  </si>
  <si>
    <t>Diamètre 14mm</t>
  </si>
  <si>
    <t>NEUROCHIRURGIE/DMS-DISSECTION-SPATULE CEREBRALE</t>
  </si>
  <si>
    <t>Spatule malléable double extrémité</t>
  </si>
  <si>
    <t>NEUROCHIRURGIE/DMS-DRAINAGE LCR-TUNNELISEUR MALLEABLE</t>
  </si>
  <si>
    <t>Introducteur de cathéter- longueur 65cm</t>
  </si>
  <si>
    <t>NEUROCHIRURGIE/DMS-MONITORAGE DE L'ACTIVITE CORTICALE-ELECTRODE PROFONDE POUR EPILEPSIE. Le fournisseur fera une offre pour les câbles, les adaptateurs et les connecteurs si nécessaire</t>
  </si>
  <si>
    <t>Espacement de 5mm -Electrode profonde 6 contacts</t>
  </si>
  <si>
    <t>Complément de gamme - Espacement de 5mm - Electrode profonde 8, 10 et 12 contacts</t>
  </si>
  <si>
    <t>Espacement de 10mm - Electrode profonde 6 contacts</t>
  </si>
  <si>
    <t>Complément de gamme- Espacement de 10mm - Electrode profonde 4, 8, 10 et 12 contacts</t>
  </si>
  <si>
    <t>Câble pour électrode épilepsie 10 contacts</t>
  </si>
  <si>
    <t>NEUROCHIRURGIE/DMS-MONITORAGE DE LA PRESSION INTRA CRANIENNE-KIT. Le fournisseur s'engage à mettre à disposition au moins 10 moniteurs ou le nombre de moniteurs nécessaire au fonctionnement des services</t>
  </si>
  <si>
    <t>Kit avec capteur parenchymateux à écrou</t>
  </si>
  <si>
    <t>Kit avec capteur parenchymateux tunnelisable</t>
  </si>
  <si>
    <t xml:space="preserve">Kit avec capteur ventriculaire  </t>
  </si>
  <si>
    <t>NEUROCHIRURGIE/DMS-MONITORAGE DE L'OXYGENATION CEREBRALE-KIT.Le fournisseur s'engage à mettre à disposition au moins 1 moniteur</t>
  </si>
  <si>
    <t>Kit  comprenant une sonde d'oxygène, une sonde de température et un  introducteur 3 lumières</t>
  </si>
  <si>
    <t>ELECTROCHIRURGIE/DMS-MICRODISSECTION. Electrodes monopolaires en tungstène type Colorado adaptables à un bistouri digital usage unique ou réutilisable. Pour les chirurgies plastique, neurologique, ORL et maxillo-faciale.</t>
  </si>
  <si>
    <t>Electrodes droites 3cm</t>
  </si>
  <si>
    <t>Electrodes courbes 45°</t>
  </si>
  <si>
    <t>NEUROCHIRURGIE/DMI-PATCH SYNTHETIQUE RESORBABLE HEMOSTATIQUE POUR DURE-MERE</t>
  </si>
  <si>
    <t>5X2,5cm</t>
  </si>
  <si>
    <t>COMPLEMENT DE GAMME</t>
  </si>
  <si>
    <t>NEUROCHIRURGIE/DMI-PATCH D'ORIGINE ANIMALE RESORBABLE HEMOSTATIQUE POUR DURE-MERE</t>
  </si>
  <si>
    <t>suturable, toute la gamme</t>
  </si>
  <si>
    <t>NEUROCHIRURGIE/DMI-SUBSTITUT DE DURE MERE SYNTHETIQUE NON RESORBABLE</t>
  </si>
  <si>
    <t>6X8cm</t>
  </si>
  <si>
    <t>4X5cm</t>
  </si>
  <si>
    <t>NEUROCHIRURGIE/DMI-CLIP ANEVRISME NON FERRO MAGNETIQUE PERMANENT ET TEMPORAIRE</t>
  </si>
  <si>
    <t>le fournisseur mettra à disposition les pinces adaptées (4 unités minimum)</t>
  </si>
  <si>
    <t>NEUROCHIRURGIE/DMI-CATHETER DE DRAINAGE AVEC RESERVOIR</t>
  </si>
  <si>
    <t>coudé et non coudé 
le fournisseur proposera également sa gamme en connectique NR-Fit® si disponible</t>
  </si>
  <si>
    <t>NEUROCHIRURGIE/DMI-CATHETER DE DRAINAGE AVEC ANTIBIOTIQUE</t>
  </si>
  <si>
    <t>silicone</t>
  </si>
  <si>
    <t>NEUROCHIRURGIE/DMI-CATHETER DE DRAINAGE VENTRICULAIRE POUR LIQUIDE EPAIS (HEMATOME, …)</t>
  </si>
  <si>
    <t>le fournisseur précisera le diamètre interne du cathéter et le nombre d'oeils 
le fournisseur proposera également sa gamme en connectique NR-Fit® si disponible</t>
  </si>
  <si>
    <t>NEUROCHIRURGIE/DMI-HYDROCEPHALIE-VALVE DRAINAGE</t>
  </si>
  <si>
    <t>toute la gamme
le fournisseur précisera la disponibilité de la connectique NR-Fit® dans ses gammes</t>
  </si>
  <si>
    <t>NEUROCHIRURGIE/DMI-HYDROCEPHALIE - SYSTÈME DE DRAINAGE VENTRICULAIRE EXTERNE ET ACCESSOIRES</t>
  </si>
  <si>
    <t>le fournisseur proposera toute la gamme et les DMS dissociés</t>
  </si>
  <si>
    <t>NEUROCHIRURGIE/DMI-HYDROCEPHALIE - SYSTÈME DE DRAINAGE LOMBAIRE EXTERNE ET ACCESSOIRES</t>
  </si>
  <si>
    <t xml:space="preserve">le fournisseur proposera toute la gamme et les DMS dissociés 
le fournisseur proposera également sa gamme en connectique NR-Fit® </t>
  </si>
  <si>
    <t>NEUROCHIRURGIE-ORTHOPEDIE/DMI-SUBSTITUT OSSEUX RESORBABLE, BIOVERRE SYNTHETIQUE</t>
  </si>
  <si>
    <t>PATE INJECTABLE 5ml</t>
  </si>
  <si>
    <t>PATE INJECTABLE 2,5ml</t>
  </si>
  <si>
    <t xml:space="preserve">RACHIS INTERVENTIONNEL/DMI - CIMENT POUR VERTEBROPLASTIE ET CYPHOPLASTIE MOYENNE VISCOSITE </t>
  </si>
  <si>
    <t>RADIOOPAQUE</t>
  </si>
  <si>
    <t>NEUROCHIRURGIE/DMI - CIMENT POUR VERTEBROPLASTIE ET CYPHOPLASTIE + MELANGEUR INJECTEUR</t>
  </si>
  <si>
    <t>ACRYLATE + OXYDE DE ZIRCONIUM</t>
  </si>
  <si>
    <t>NEUROCHIRURGIE/DMI - SYSTEME DE NEUROSTIMULATION CEREBRALE PROFONDE DIRECTIONNELLE – BATTERIE SUPPORTANT LA DECHARGE COMPLETE SANS PERTE de CAPACITE</t>
  </si>
  <si>
    <t>le fournisseur proposera les électrodes et accessoires associés et une garantie de 15 ans minimum pour le stimulateur</t>
  </si>
  <si>
    <t>MULTI 2</t>
  </si>
  <si>
    <r>
      <t>Complément de gamme - Introducteur de cathéter- longueur 55cm</t>
    </r>
    <r>
      <rPr>
        <sz val="12"/>
        <rFont val="Calibri"/>
        <family val="2"/>
      </rPr>
      <t xml:space="preserve"> et 45cm</t>
    </r>
  </si>
  <si>
    <t>NEUROCHIRURGIE/DMS-CRANIOTOMIE- FRAISE CRANIENNE STERILE A USAGE UNIQUE</t>
  </si>
  <si>
    <t>Diamètre 5.8mm - avec butée</t>
  </si>
  <si>
    <t xml:space="preserve">pourquoi avoir fait un complement de gamme si il y a une seule dimension demandée? N'est-il pas possible de faire une ligne avec cette dimension unqiuement sans mention de complement de gamme? </t>
  </si>
  <si>
    <t xml:space="preserve">il faudrait prévoir plusieurs sous-lots : un sous-lot qui correspond à la quantité la plus utilisée et le complement de gamme </t>
  </si>
  <si>
    <t xml:space="preserve">idem supra </t>
  </si>
  <si>
    <t xml:space="preserve">Complément de gamme </t>
  </si>
  <si>
    <t>Diamètre 9mm</t>
  </si>
  <si>
    <t xml:space="preserve">OK SOUS-LOT 3 COMPLEMENT DE GAMME CREE </t>
  </si>
  <si>
    <t xml:space="preserve">ok Chloé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</si>
</sst>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</font>
    <font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sz val="12"/>
      <name val="Calibri"/>
      <family val="2"/>
    </font>
    <font>
      <sz val="12"/>
      <color theme="0"/>
      <name val="Calibri"/>
      <family val="2"/>
      <scheme val="minor"/>
    </font>
    <font>
      <b/>
      <sz val="12"/>
      <color rgb="FF00FFFF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theme="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theme="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auto="1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66">
    <xf numFmtId="0" fontId="0" fillId="0" borderId="0" xfId="0"/>
    <xf numFmtId="0" fontId="0" fillId="0" borderId="0" xfId="0" applyBorder="1"/>
    <xf numFmtId="1" fontId="3" fillId="3" borderId="11" xfId="0" applyNumberFormat="1" applyFont="1" applyFill="1" applyBorder="1" applyAlignment="1">
      <alignment horizontal="center" vertical="center" wrapText="1"/>
    </xf>
    <xf numFmtId="0" fontId="3" fillId="3" borderId="12" xfId="0" applyFont="1" applyFill="1" applyBorder="1" applyAlignment="1">
      <alignment horizontal="center" vertical="center" wrapText="1"/>
    </xf>
    <xf numFmtId="1" fontId="3" fillId="3" borderId="12" xfId="0" applyNumberFormat="1" applyFont="1" applyFill="1" applyBorder="1" applyAlignment="1">
      <alignment horizontal="center" vertical="center" wrapText="1"/>
    </xf>
    <xf numFmtId="44" fontId="3" fillId="3" borderId="12" xfId="1" applyFont="1" applyFill="1" applyBorder="1" applyAlignment="1">
      <alignment horizontal="center" vertical="center" wrapText="1"/>
    </xf>
    <xf numFmtId="44" fontId="3" fillId="3" borderId="13" xfId="1" applyFont="1" applyFill="1" applyBorder="1" applyAlignment="1">
      <alignment horizontal="center" vertical="center" wrapText="1"/>
    </xf>
    <xf numFmtId="0" fontId="0" fillId="0" borderId="17" xfId="0" applyFont="1" applyBorder="1"/>
    <xf numFmtId="0" fontId="0" fillId="0" borderId="0" xfId="0" applyFont="1"/>
    <xf numFmtId="0" fontId="4" fillId="0" borderId="3" xfId="0" applyFont="1" applyFill="1" applyBorder="1" applyAlignment="1">
      <alignment horizontal="center" vertical="center" wrapText="1"/>
    </xf>
    <xf numFmtId="0" fontId="4" fillId="5" borderId="6" xfId="0" applyFont="1" applyFill="1" applyBorder="1" applyAlignment="1">
      <alignment horizontal="center" vertical="center" wrapText="1"/>
    </xf>
    <xf numFmtId="0" fontId="4" fillId="5" borderId="6" xfId="0" applyFont="1" applyFill="1" applyBorder="1" applyAlignment="1">
      <alignment horizontal="center" vertical="center"/>
    </xf>
    <xf numFmtId="0" fontId="5" fillId="0" borderId="6" xfId="0" applyFont="1" applyBorder="1" applyAlignment="1">
      <alignment vertical="center" wrapText="1"/>
    </xf>
    <xf numFmtId="3" fontId="5" fillId="0" borderId="6" xfId="0" applyNumberFormat="1" applyFont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/>
    </xf>
    <xf numFmtId="44" fontId="6" fillId="0" borderId="6" xfId="1" applyNumberFormat="1" applyFont="1" applyFill="1" applyBorder="1" applyAlignment="1">
      <alignment vertical="center"/>
    </xf>
    <xf numFmtId="44" fontId="6" fillId="0" borderId="6" xfId="1" applyNumberFormat="1" applyFont="1" applyFill="1" applyBorder="1" applyAlignment="1">
      <alignment horizontal="center" vertical="center"/>
    </xf>
    <xf numFmtId="0" fontId="6" fillId="0" borderId="0" xfId="0" applyFont="1" applyBorder="1"/>
    <xf numFmtId="0" fontId="6" fillId="0" borderId="0" xfId="0" applyFont="1"/>
    <xf numFmtId="0" fontId="7" fillId="0" borderId="14" xfId="0" applyFont="1" applyFill="1" applyBorder="1" applyAlignment="1">
      <alignment horizontal="center" vertical="center" wrapText="1"/>
    </xf>
    <xf numFmtId="0" fontId="7" fillId="5" borderId="7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8" fillId="0" borderId="16" xfId="0" applyFont="1" applyFill="1" applyBorder="1" applyAlignment="1">
      <alignment horizontal="center" vertical="center" wrapText="1"/>
    </xf>
    <xf numFmtId="44" fontId="8" fillId="0" borderId="6" xfId="1" applyNumberFormat="1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44" fontId="8" fillId="0" borderId="7" xfId="1" applyNumberFormat="1" applyFont="1" applyFill="1" applyBorder="1" applyAlignment="1">
      <alignment horizontal="center"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/>
    </xf>
    <xf numFmtId="44" fontId="6" fillId="0" borderId="9" xfId="1" applyNumberFormat="1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/>
    </xf>
    <xf numFmtId="0" fontId="4" fillId="0" borderId="6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/>
    </xf>
    <xf numFmtId="0" fontId="6" fillId="0" borderId="6" xfId="0" applyFont="1" applyBorder="1" applyAlignment="1">
      <alignment horizontal="left" vertical="center" wrapText="1"/>
    </xf>
    <xf numFmtId="0" fontId="6" fillId="0" borderId="6" xfId="0" applyFont="1" applyBorder="1" applyAlignment="1">
      <alignment horizontal="center" vertical="center" wrapText="1"/>
    </xf>
    <xf numFmtId="0" fontId="4" fillId="5" borderId="7" xfId="0" applyFont="1" applyFill="1" applyBorder="1" applyAlignment="1">
      <alignment horizontal="center" vertical="center"/>
    </xf>
    <xf numFmtId="0" fontId="6" fillId="0" borderId="6" xfId="0" applyFont="1" applyBorder="1" applyAlignment="1">
      <alignment vertical="center" wrapText="1"/>
    </xf>
    <xf numFmtId="44" fontId="11" fillId="2" borderId="18" xfId="1" applyFont="1" applyFill="1" applyBorder="1" applyAlignment="1">
      <alignment horizontal="center" vertical="center" wrapText="1"/>
    </xf>
    <xf numFmtId="44" fontId="11" fillId="2" borderId="19" xfId="1" applyFont="1" applyFill="1" applyBorder="1" applyAlignment="1">
      <alignment horizontal="center" vertical="center" wrapText="1"/>
    </xf>
    <xf numFmtId="0" fontId="0" fillId="6" borderId="0" xfId="0" applyFill="1"/>
    <xf numFmtId="0" fontId="0" fillId="6" borderId="0" xfId="0" applyFont="1" applyFill="1"/>
    <xf numFmtId="0" fontId="6" fillId="6" borderId="0" xfId="0" applyFont="1" applyFill="1"/>
    <xf numFmtId="0" fontId="6" fillId="6" borderId="0" xfId="0" applyFont="1" applyFill="1" applyAlignment="1">
      <alignment wrapText="1"/>
    </xf>
    <xf numFmtId="44" fontId="6" fillId="0" borderId="6" xfId="1" applyNumberFormat="1" applyFont="1" applyFill="1" applyBorder="1" applyAlignment="1">
      <alignment horizontal="right" vertical="center"/>
    </xf>
    <xf numFmtId="0" fontId="4" fillId="0" borderId="6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6" fillId="7" borderId="0" xfId="0" applyFont="1" applyFill="1" applyAlignment="1">
      <alignment vertical="center"/>
    </xf>
    <xf numFmtId="44" fontId="6" fillId="0" borderId="15" xfId="1" applyNumberFormat="1" applyFont="1" applyFill="1" applyBorder="1" applyAlignment="1">
      <alignment horizontal="center" vertical="center"/>
    </xf>
    <xf numFmtId="44" fontId="6" fillId="0" borderId="4" xfId="1" applyNumberFormat="1" applyFont="1" applyFill="1" applyBorder="1" applyAlignment="1">
      <alignment horizontal="center" vertical="center"/>
    </xf>
    <xf numFmtId="44" fontId="6" fillId="0" borderId="6" xfId="1" applyNumberFormat="1" applyFont="1" applyFill="1" applyBorder="1" applyAlignment="1">
      <alignment horizontal="center" vertical="center"/>
    </xf>
    <xf numFmtId="0" fontId="10" fillId="4" borderId="1" xfId="0" applyFont="1" applyFill="1" applyBorder="1" applyAlignment="1">
      <alignment horizontal="center" vertical="center" wrapText="1"/>
    </xf>
    <xf numFmtId="0" fontId="10" fillId="4" borderId="2" xfId="0" applyFont="1" applyFill="1" applyBorder="1" applyAlignment="1">
      <alignment horizontal="center" vertical="center" wrapText="1"/>
    </xf>
    <xf numFmtId="0" fontId="10" fillId="4" borderId="20" xfId="0" applyFont="1" applyFill="1" applyBorder="1" applyAlignment="1">
      <alignment horizontal="center" vertical="center" wrapText="1"/>
    </xf>
    <xf numFmtId="0" fontId="10" fillId="4" borderId="8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6" fillId="5" borderId="6" xfId="0" applyFont="1" applyFill="1" applyBorder="1" applyAlignment="1">
      <alignment horizontal="left" vertical="center" wrapText="1"/>
    </xf>
    <xf numFmtId="0" fontId="6" fillId="7" borderId="0" xfId="0" applyFont="1" applyFill="1" applyAlignment="1">
      <alignment horizontal="center" vertical="center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colors>
    <mruColors>
      <color rgb="FFFFCCFF"/>
      <color rgb="FFFF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51"/>
  <sheetViews>
    <sheetView tabSelected="1" topLeftCell="A6" zoomScale="59" zoomScaleNormal="59" workbookViewId="0">
      <selection activeCell="O36" sqref="O36"/>
    </sheetView>
  </sheetViews>
  <sheetFormatPr baseColWidth="10" defaultRowHeight="15" x14ac:dyDescent="0.25"/>
  <cols>
    <col min="1" max="1" width="7.85546875" customWidth="1"/>
    <col min="2" max="2" width="11.5703125" customWidth="1"/>
    <col min="4" max="4" width="81.7109375" customWidth="1"/>
    <col min="5" max="5" width="63.28515625" customWidth="1"/>
    <col min="6" max="12" width="51.140625" customWidth="1"/>
    <col min="14" max="14" width="37" style="43" customWidth="1"/>
    <col min="15" max="15" width="58.140625" customWidth="1"/>
  </cols>
  <sheetData>
    <row r="1" spans="1:15" ht="15.75" thickBot="1" x14ac:dyDescent="0.3"/>
    <row r="2" spans="1:15" ht="117.75" customHeight="1" thickBot="1" x14ac:dyDescent="0.3">
      <c r="A2" s="60" t="s">
        <v>18</v>
      </c>
      <c r="B2" s="61"/>
      <c r="C2" s="62"/>
      <c r="D2" s="62"/>
      <c r="E2" s="62"/>
      <c r="F2" s="62"/>
      <c r="G2" s="62"/>
      <c r="H2" s="62"/>
      <c r="I2" s="62"/>
      <c r="J2" s="62"/>
      <c r="K2" s="62"/>
      <c r="L2" s="62"/>
    </row>
    <row r="3" spans="1:15" ht="33" customHeight="1" thickBot="1" x14ac:dyDescent="0.3">
      <c r="A3" s="63"/>
      <c r="B3" s="63"/>
      <c r="C3" s="63"/>
      <c r="D3" s="63"/>
      <c r="E3" s="63"/>
      <c r="F3" s="63"/>
      <c r="G3" s="63"/>
      <c r="H3" s="63"/>
      <c r="I3" s="63"/>
      <c r="J3" s="63"/>
      <c r="K3" s="63"/>
      <c r="L3" s="63"/>
    </row>
    <row r="4" spans="1:15" s="8" customFormat="1" ht="44.25" customHeight="1" x14ac:dyDescent="0.25">
      <c r="A4" s="2" t="s">
        <v>0</v>
      </c>
      <c r="B4" s="3" t="s">
        <v>1</v>
      </c>
      <c r="C4" s="4" t="s">
        <v>2</v>
      </c>
      <c r="D4" s="3" t="s">
        <v>3</v>
      </c>
      <c r="E4" s="3" t="s">
        <v>4</v>
      </c>
      <c r="F4" s="4" t="s">
        <v>5</v>
      </c>
      <c r="G4" s="4" t="s">
        <v>6</v>
      </c>
      <c r="H4" s="3" t="s">
        <v>16</v>
      </c>
      <c r="I4" s="3" t="s">
        <v>7</v>
      </c>
      <c r="J4" s="5" t="s">
        <v>8</v>
      </c>
      <c r="K4" s="5" t="s">
        <v>9</v>
      </c>
      <c r="L4" s="6" t="s">
        <v>10</v>
      </c>
      <c r="M4" s="7"/>
      <c r="N4" s="44"/>
    </row>
    <row r="5" spans="1:15" s="18" customFormat="1" ht="50.1" customHeight="1" x14ac:dyDescent="0.25">
      <c r="A5" s="9" t="s">
        <v>11</v>
      </c>
      <c r="B5" s="10">
        <v>1</v>
      </c>
      <c r="C5" s="11">
        <v>1</v>
      </c>
      <c r="D5" s="12" t="s">
        <v>19</v>
      </c>
      <c r="E5" s="12" t="s">
        <v>20</v>
      </c>
      <c r="F5" s="13">
        <v>17000</v>
      </c>
      <c r="G5" s="14" t="s">
        <v>12</v>
      </c>
      <c r="H5" s="14" t="s">
        <v>17</v>
      </c>
      <c r="I5" s="14" t="s">
        <v>13</v>
      </c>
      <c r="J5" s="15">
        <v>23970</v>
      </c>
      <c r="K5" s="16">
        <f t="shared" ref="K5" si="0">J5*4</f>
        <v>95880</v>
      </c>
      <c r="L5" s="15">
        <f>K5*2</f>
        <v>191760</v>
      </c>
      <c r="M5" s="17"/>
      <c r="N5" s="45"/>
    </row>
    <row r="6" spans="1:15" s="18" customFormat="1" ht="50.1" customHeight="1" x14ac:dyDescent="0.25">
      <c r="A6" s="19" t="s">
        <v>11</v>
      </c>
      <c r="B6" s="20">
        <v>2</v>
      </c>
      <c r="C6" s="20">
        <v>1</v>
      </c>
      <c r="D6" s="12" t="s">
        <v>21</v>
      </c>
      <c r="E6" s="12" t="s">
        <v>22</v>
      </c>
      <c r="F6" s="13">
        <v>13000</v>
      </c>
      <c r="G6" s="14" t="s">
        <v>12</v>
      </c>
      <c r="H6" s="14" t="s">
        <v>17</v>
      </c>
      <c r="I6" s="21" t="s">
        <v>13</v>
      </c>
      <c r="J6" s="15">
        <v>6500</v>
      </c>
      <c r="K6" s="55">
        <f>(J6+J7)*4</f>
        <v>40000</v>
      </c>
      <c r="L6" s="55">
        <f>K6*2</f>
        <v>80000</v>
      </c>
      <c r="M6" s="17"/>
      <c r="N6" s="45"/>
    </row>
    <row r="7" spans="1:15" s="18" customFormat="1" ht="50.1" customHeight="1" x14ac:dyDescent="0.25">
      <c r="A7" s="22" t="s">
        <v>11</v>
      </c>
      <c r="B7" s="20">
        <v>2</v>
      </c>
      <c r="C7" s="20">
        <v>2</v>
      </c>
      <c r="D7" s="12" t="s">
        <v>21</v>
      </c>
      <c r="E7" s="12" t="s">
        <v>23</v>
      </c>
      <c r="F7" s="13">
        <v>7000</v>
      </c>
      <c r="G7" s="14" t="s">
        <v>12</v>
      </c>
      <c r="H7" s="14" t="s">
        <v>17</v>
      </c>
      <c r="I7" s="23" t="s">
        <v>13</v>
      </c>
      <c r="J7" s="24">
        <v>3500</v>
      </c>
      <c r="K7" s="55"/>
      <c r="L7" s="55"/>
      <c r="N7" s="45"/>
    </row>
    <row r="8" spans="1:15" s="18" customFormat="1" ht="50.1" customHeight="1" x14ac:dyDescent="0.25">
      <c r="A8" s="25" t="s">
        <v>11</v>
      </c>
      <c r="B8" s="10">
        <v>3</v>
      </c>
      <c r="C8" s="11">
        <v>1</v>
      </c>
      <c r="D8" s="12" t="s">
        <v>24</v>
      </c>
      <c r="E8" s="12" t="s">
        <v>25</v>
      </c>
      <c r="F8" s="13">
        <v>6000</v>
      </c>
      <c r="G8" s="14" t="s">
        <v>12</v>
      </c>
      <c r="H8" s="14" t="s">
        <v>17</v>
      </c>
      <c r="I8" s="26" t="s">
        <v>13</v>
      </c>
      <c r="J8" s="27">
        <v>6600.0000000000009</v>
      </c>
      <c r="K8" s="16">
        <f t="shared" ref="K8:K11" si="1">J8*4</f>
        <v>26400.000000000004</v>
      </c>
      <c r="L8" s="16">
        <f>K8*2</f>
        <v>52800.000000000007</v>
      </c>
      <c r="N8" s="45"/>
    </row>
    <row r="9" spans="1:15" s="18" customFormat="1" ht="50.1" customHeight="1" x14ac:dyDescent="0.25">
      <c r="A9" s="28" t="s">
        <v>11</v>
      </c>
      <c r="B9" s="29">
        <v>4</v>
      </c>
      <c r="C9" s="29">
        <v>1</v>
      </c>
      <c r="D9" s="12" t="s">
        <v>26</v>
      </c>
      <c r="E9" s="12" t="s">
        <v>27</v>
      </c>
      <c r="F9" s="30">
        <v>80</v>
      </c>
      <c r="G9" s="14" t="s">
        <v>12</v>
      </c>
      <c r="H9" s="14" t="s">
        <v>17</v>
      </c>
      <c r="I9" s="31" t="s">
        <v>13</v>
      </c>
      <c r="J9" s="32">
        <v>9969.6</v>
      </c>
      <c r="K9" s="16">
        <f t="shared" si="1"/>
        <v>39878.400000000001</v>
      </c>
      <c r="L9" s="16">
        <f>K9*2</f>
        <v>79756.800000000003</v>
      </c>
      <c r="N9" s="45"/>
    </row>
    <row r="10" spans="1:15" s="18" customFormat="1" ht="50.1" customHeight="1" x14ac:dyDescent="0.25">
      <c r="A10" s="33" t="s">
        <v>11</v>
      </c>
      <c r="B10" s="20">
        <v>5</v>
      </c>
      <c r="C10" s="20">
        <v>1</v>
      </c>
      <c r="D10" s="12" t="s">
        <v>84</v>
      </c>
      <c r="E10" s="12" t="s">
        <v>85</v>
      </c>
      <c r="F10" s="30">
        <v>130</v>
      </c>
      <c r="G10" s="14" t="s">
        <v>12</v>
      </c>
      <c r="H10" s="14" t="s">
        <v>17</v>
      </c>
      <c r="I10" s="34" t="s">
        <v>13</v>
      </c>
      <c r="J10" s="15">
        <v>11356.8</v>
      </c>
      <c r="K10" s="16">
        <f t="shared" si="1"/>
        <v>45427.199999999997</v>
      </c>
      <c r="L10" s="16">
        <f>K10*2</f>
        <v>90854.399999999994</v>
      </c>
      <c r="N10" s="45"/>
    </row>
    <row r="11" spans="1:15" s="18" customFormat="1" ht="50.1" customHeight="1" x14ac:dyDescent="0.25">
      <c r="A11" s="25" t="s">
        <v>11</v>
      </c>
      <c r="B11" s="20">
        <v>6</v>
      </c>
      <c r="C11" s="20">
        <v>1</v>
      </c>
      <c r="D11" s="12" t="s">
        <v>28</v>
      </c>
      <c r="E11" s="12" t="s">
        <v>29</v>
      </c>
      <c r="F11" s="30">
        <v>10</v>
      </c>
      <c r="G11" s="14" t="s">
        <v>12</v>
      </c>
      <c r="H11" s="14" t="s">
        <v>17</v>
      </c>
      <c r="I11" s="26" t="s">
        <v>13</v>
      </c>
      <c r="J11" s="15">
        <v>982.30000000000007</v>
      </c>
      <c r="K11" s="16">
        <f t="shared" si="1"/>
        <v>3929.2000000000003</v>
      </c>
      <c r="L11" s="16">
        <f>K11*2</f>
        <v>7858.4000000000005</v>
      </c>
      <c r="N11" s="45"/>
    </row>
    <row r="12" spans="1:15" s="18" customFormat="1" ht="50.1" customHeight="1" x14ac:dyDescent="0.25">
      <c r="A12" s="25" t="s">
        <v>11</v>
      </c>
      <c r="B12" s="48">
        <v>7</v>
      </c>
      <c r="C12" s="49">
        <v>1</v>
      </c>
      <c r="D12" s="50" t="s">
        <v>30</v>
      </c>
      <c r="E12" s="50" t="s">
        <v>31</v>
      </c>
      <c r="F12" s="30">
        <v>900</v>
      </c>
      <c r="G12" s="14" t="s">
        <v>12</v>
      </c>
      <c r="H12" s="14" t="s">
        <v>17</v>
      </c>
      <c r="I12" s="26" t="s">
        <v>13</v>
      </c>
      <c r="J12" s="24">
        <v>83097</v>
      </c>
      <c r="K12" s="55">
        <f>(J12+J13)*4</f>
        <v>350854</v>
      </c>
      <c r="L12" s="55">
        <f>K12*2</f>
        <v>701708</v>
      </c>
      <c r="N12" s="45"/>
    </row>
    <row r="13" spans="1:15" s="18" customFormat="1" ht="50.1" customHeight="1" x14ac:dyDescent="0.25">
      <c r="A13" s="25" t="s">
        <v>11</v>
      </c>
      <c r="B13" s="51">
        <v>7</v>
      </c>
      <c r="C13" s="51">
        <v>2</v>
      </c>
      <c r="D13" s="50" t="s">
        <v>30</v>
      </c>
      <c r="E13" s="50" t="s">
        <v>90</v>
      </c>
      <c r="F13" s="30">
        <v>50</v>
      </c>
      <c r="G13" s="14" t="s">
        <v>12</v>
      </c>
      <c r="H13" s="14" t="s">
        <v>17</v>
      </c>
      <c r="I13" s="26" t="s">
        <v>13</v>
      </c>
      <c r="J13" s="15">
        <v>4616.5</v>
      </c>
      <c r="K13" s="55"/>
      <c r="L13" s="55"/>
      <c r="N13" s="46" t="s">
        <v>86</v>
      </c>
      <c r="O13" s="52" t="s">
        <v>91</v>
      </c>
    </row>
    <row r="14" spans="1:15" s="18" customFormat="1" ht="50.1" customHeight="1" x14ac:dyDescent="0.25">
      <c r="A14" s="25" t="s">
        <v>11</v>
      </c>
      <c r="B14" s="51">
        <v>7</v>
      </c>
      <c r="C14" s="51">
        <v>3</v>
      </c>
      <c r="D14" s="50" t="s">
        <v>30</v>
      </c>
      <c r="E14" s="50" t="s">
        <v>89</v>
      </c>
      <c r="F14" s="30">
        <v>1</v>
      </c>
      <c r="G14" s="14" t="s">
        <v>12</v>
      </c>
      <c r="H14" s="14" t="s">
        <v>17</v>
      </c>
      <c r="I14" s="26" t="s">
        <v>13</v>
      </c>
      <c r="J14" s="15">
        <v>0</v>
      </c>
      <c r="K14" s="47">
        <v>0</v>
      </c>
      <c r="L14" s="47">
        <v>0</v>
      </c>
      <c r="N14" s="46"/>
    </row>
    <row r="15" spans="1:15" s="18" customFormat="1" ht="50.1" customHeight="1" x14ac:dyDescent="0.25">
      <c r="A15" s="25" t="s">
        <v>11</v>
      </c>
      <c r="B15" s="20">
        <v>8</v>
      </c>
      <c r="C15" s="20">
        <v>1</v>
      </c>
      <c r="D15" s="12" t="s">
        <v>32</v>
      </c>
      <c r="E15" s="12" t="s">
        <v>33</v>
      </c>
      <c r="F15" s="30">
        <v>40</v>
      </c>
      <c r="G15" s="14" t="s">
        <v>12</v>
      </c>
      <c r="H15" s="14" t="s">
        <v>17</v>
      </c>
      <c r="I15" s="34" t="s">
        <v>13</v>
      </c>
      <c r="J15" s="15">
        <v>513.20000000000005</v>
      </c>
      <c r="K15" s="16">
        <f t="shared" ref="K15" si="2">J15*4</f>
        <v>2052.8000000000002</v>
      </c>
      <c r="L15" s="16">
        <f t="shared" ref="L15:L16" si="3">K15*2</f>
        <v>4105.6000000000004</v>
      </c>
      <c r="N15" s="45"/>
    </row>
    <row r="16" spans="1:15" s="18" customFormat="1" ht="50.1" customHeight="1" x14ac:dyDescent="0.25">
      <c r="A16" s="25" t="s">
        <v>11</v>
      </c>
      <c r="B16" s="10">
        <v>9</v>
      </c>
      <c r="C16" s="11">
        <v>1</v>
      </c>
      <c r="D16" s="12" t="s">
        <v>34</v>
      </c>
      <c r="E16" s="12" t="s">
        <v>35</v>
      </c>
      <c r="F16" s="30">
        <v>60</v>
      </c>
      <c r="G16" s="14" t="s">
        <v>12</v>
      </c>
      <c r="H16" s="14" t="s">
        <v>17</v>
      </c>
      <c r="I16" s="34" t="s">
        <v>13</v>
      </c>
      <c r="J16" s="15">
        <v>8425.8000000000011</v>
      </c>
      <c r="K16" s="55">
        <f>(J16+J17)*4</f>
        <v>67406.400000000009</v>
      </c>
      <c r="L16" s="55">
        <f t="shared" si="3"/>
        <v>134812.80000000002</v>
      </c>
      <c r="N16" s="45"/>
    </row>
    <row r="17" spans="1:14" s="18" customFormat="1" ht="50.1" customHeight="1" x14ac:dyDescent="0.25">
      <c r="A17" s="25" t="s">
        <v>11</v>
      </c>
      <c r="B17" s="35">
        <v>9</v>
      </c>
      <c r="C17" s="36">
        <v>2</v>
      </c>
      <c r="D17" s="12" t="s">
        <v>34</v>
      </c>
      <c r="E17" s="12" t="s">
        <v>83</v>
      </c>
      <c r="F17" s="30">
        <v>60</v>
      </c>
      <c r="G17" s="14" t="s">
        <v>12</v>
      </c>
      <c r="H17" s="14" t="s">
        <v>17</v>
      </c>
      <c r="I17" s="26" t="s">
        <v>13</v>
      </c>
      <c r="J17" s="27">
        <v>8425.8000000000011</v>
      </c>
      <c r="K17" s="55"/>
      <c r="L17" s="55"/>
      <c r="N17" s="45"/>
    </row>
    <row r="18" spans="1:14" s="18" customFormat="1" ht="50.1" customHeight="1" x14ac:dyDescent="0.25">
      <c r="A18" s="25" t="s">
        <v>11</v>
      </c>
      <c r="B18" s="35">
        <v>10</v>
      </c>
      <c r="C18" s="36">
        <v>1</v>
      </c>
      <c r="D18" s="12" t="s">
        <v>36</v>
      </c>
      <c r="E18" s="12" t="s">
        <v>37</v>
      </c>
      <c r="F18" s="30">
        <v>10</v>
      </c>
      <c r="G18" s="14" t="s">
        <v>12</v>
      </c>
      <c r="H18" s="14" t="s">
        <v>17</v>
      </c>
      <c r="I18" s="26" t="s">
        <v>13</v>
      </c>
      <c r="J18" s="24">
        <v>6228</v>
      </c>
      <c r="K18" s="55">
        <f>(J18+J19+J20+J21+J22)*4</f>
        <v>192672</v>
      </c>
      <c r="L18" s="55">
        <f>K18*2</f>
        <v>385344</v>
      </c>
      <c r="N18" s="45"/>
    </row>
    <row r="19" spans="1:14" s="18" customFormat="1" ht="50.1" customHeight="1" x14ac:dyDescent="0.25">
      <c r="A19" s="25" t="s">
        <v>11</v>
      </c>
      <c r="B19" s="35">
        <v>10</v>
      </c>
      <c r="C19" s="36">
        <v>2</v>
      </c>
      <c r="D19" s="12" t="s">
        <v>36</v>
      </c>
      <c r="E19" s="12" t="s">
        <v>38</v>
      </c>
      <c r="F19" s="30">
        <v>15</v>
      </c>
      <c r="G19" s="14" t="s">
        <v>12</v>
      </c>
      <c r="H19" s="14" t="s">
        <v>17</v>
      </c>
      <c r="I19" s="34" t="s">
        <v>13</v>
      </c>
      <c r="J19" s="15">
        <v>14971.5</v>
      </c>
      <c r="K19" s="55"/>
      <c r="L19" s="55"/>
      <c r="N19" s="45"/>
    </row>
    <row r="20" spans="1:14" s="18" customFormat="1" ht="50.1" customHeight="1" x14ac:dyDescent="0.25">
      <c r="A20" s="25" t="s">
        <v>11</v>
      </c>
      <c r="B20" s="35">
        <v>10</v>
      </c>
      <c r="C20" s="36">
        <v>3</v>
      </c>
      <c r="D20" s="12" t="s">
        <v>36</v>
      </c>
      <c r="E20" s="12" t="s">
        <v>39</v>
      </c>
      <c r="F20" s="30">
        <v>10</v>
      </c>
      <c r="G20" s="14" t="s">
        <v>12</v>
      </c>
      <c r="H20" s="14" t="s">
        <v>17</v>
      </c>
      <c r="I20" s="34" t="s">
        <v>13</v>
      </c>
      <c r="J20" s="15">
        <v>6228</v>
      </c>
      <c r="K20" s="55"/>
      <c r="L20" s="55"/>
      <c r="N20" s="45"/>
    </row>
    <row r="21" spans="1:14" s="18" customFormat="1" ht="50.1" customHeight="1" x14ac:dyDescent="0.25">
      <c r="A21" s="25" t="s">
        <v>11</v>
      </c>
      <c r="B21" s="35">
        <v>10</v>
      </c>
      <c r="C21" s="36">
        <v>4</v>
      </c>
      <c r="D21" s="12" t="s">
        <v>36</v>
      </c>
      <c r="E21" s="12" t="s">
        <v>40</v>
      </c>
      <c r="F21" s="30">
        <v>15</v>
      </c>
      <c r="G21" s="14" t="s">
        <v>12</v>
      </c>
      <c r="H21" s="14" t="s">
        <v>17</v>
      </c>
      <c r="I21" s="26" t="s">
        <v>13</v>
      </c>
      <c r="J21" s="15">
        <v>13378.5</v>
      </c>
      <c r="K21" s="55"/>
      <c r="L21" s="55"/>
      <c r="N21" s="45"/>
    </row>
    <row r="22" spans="1:14" s="18" customFormat="1" ht="50.1" customHeight="1" x14ac:dyDescent="0.25">
      <c r="A22" s="25" t="s">
        <v>11</v>
      </c>
      <c r="B22" s="35">
        <v>10</v>
      </c>
      <c r="C22" s="36">
        <v>5</v>
      </c>
      <c r="D22" s="12" t="s">
        <v>36</v>
      </c>
      <c r="E22" s="12" t="s">
        <v>41</v>
      </c>
      <c r="F22" s="30">
        <v>10</v>
      </c>
      <c r="G22" s="14" t="s">
        <v>12</v>
      </c>
      <c r="H22" s="14" t="s">
        <v>17</v>
      </c>
      <c r="I22" s="26" t="s">
        <v>13</v>
      </c>
      <c r="J22" s="15">
        <v>7362</v>
      </c>
      <c r="K22" s="55"/>
      <c r="L22" s="55"/>
      <c r="N22" s="45"/>
    </row>
    <row r="23" spans="1:14" s="18" customFormat="1" ht="50.1" customHeight="1" x14ac:dyDescent="0.25">
      <c r="A23" s="25" t="s">
        <v>11</v>
      </c>
      <c r="B23" s="10">
        <v>11</v>
      </c>
      <c r="C23" s="11">
        <v>1</v>
      </c>
      <c r="D23" s="12" t="s">
        <v>42</v>
      </c>
      <c r="E23" s="12" t="s">
        <v>43</v>
      </c>
      <c r="F23" s="30">
        <v>40</v>
      </c>
      <c r="G23" s="14" t="s">
        <v>12</v>
      </c>
      <c r="H23" s="14" t="s">
        <v>17</v>
      </c>
      <c r="I23" s="26" t="s">
        <v>13</v>
      </c>
      <c r="J23" s="15">
        <v>13200</v>
      </c>
      <c r="K23" s="55">
        <f>(J23+J24+J25)*4</f>
        <v>174000</v>
      </c>
      <c r="L23" s="55">
        <f>K23*2</f>
        <v>348000</v>
      </c>
      <c r="N23" s="45"/>
    </row>
    <row r="24" spans="1:14" s="18" customFormat="1" ht="50.1" customHeight="1" x14ac:dyDescent="0.25">
      <c r="A24" s="25" t="s">
        <v>11</v>
      </c>
      <c r="B24" s="20">
        <v>11</v>
      </c>
      <c r="C24" s="20">
        <v>2</v>
      </c>
      <c r="D24" s="12" t="s">
        <v>42</v>
      </c>
      <c r="E24" s="12" t="s">
        <v>44</v>
      </c>
      <c r="F24" s="30">
        <v>80</v>
      </c>
      <c r="G24" s="14" t="s">
        <v>12</v>
      </c>
      <c r="H24" s="14" t="s">
        <v>17</v>
      </c>
      <c r="I24" s="34" t="s">
        <v>13</v>
      </c>
      <c r="J24" s="15">
        <v>26400</v>
      </c>
      <c r="K24" s="55"/>
      <c r="L24" s="55"/>
      <c r="N24" s="45"/>
    </row>
    <row r="25" spans="1:14" s="18" customFormat="1" ht="50.1" customHeight="1" x14ac:dyDescent="0.25">
      <c r="A25" s="25" t="s">
        <v>11</v>
      </c>
      <c r="B25" s="20">
        <v>11</v>
      </c>
      <c r="C25" s="20">
        <v>3</v>
      </c>
      <c r="D25" s="12" t="s">
        <v>42</v>
      </c>
      <c r="E25" s="12" t="s">
        <v>45</v>
      </c>
      <c r="F25" s="30">
        <v>10</v>
      </c>
      <c r="G25" s="14" t="s">
        <v>12</v>
      </c>
      <c r="H25" s="14" t="s">
        <v>17</v>
      </c>
      <c r="I25" s="26" t="s">
        <v>13</v>
      </c>
      <c r="J25" s="15">
        <v>3900</v>
      </c>
      <c r="K25" s="55"/>
      <c r="L25" s="55"/>
      <c r="N25" s="45"/>
    </row>
    <row r="26" spans="1:14" s="18" customFormat="1" ht="50.1" customHeight="1" x14ac:dyDescent="0.25">
      <c r="A26" s="25" t="s">
        <v>11</v>
      </c>
      <c r="B26" s="20">
        <v>12</v>
      </c>
      <c r="C26" s="20">
        <v>1</v>
      </c>
      <c r="D26" s="12" t="s">
        <v>46</v>
      </c>
      <c r="E26" s="12" t="s">
        <v>47</v>
      </c>
      <c r="F26" s="30">
        <v>5</v>
      </c>
      <c r="G26" s="14" t="s">
        <v>12</v>
      </c>
      <c r="H26" s="14" t="s">
        <v>17</v>
      </c>
      <c r="I26" s="26" t="s">
        <v>13</v>
      </c>
      <c r="J26" s="15">
        <v>3037.5</v>
      </c>
      <c r="K26" s="15">
        <f>J26*4</f>
        <v>12150</v>
      </c>
      <c r="L26" s="15">
        <f t="shared" ref="L26:L41" si="4">K26*2</f>
        <v>24300</v>
      </c>
      <c r="N26" s="45"/>
    </row>
    <row r="27" spans="1:14" s="18" customFormat="1" ht="50.1" customHeight="1" x14ac:dyDescent="0.25">
      <c r="A27" s="25" t="s">
        <v>11</v>
      </c>
      <c r="B27" s="10">
        <v>13</v>
      </c>
      <c r="C27" s="11">
        <v>1</v>
      </c>
      <c r="D27" s="12" t="s">
        <v>48</v>
      </c>
      <c r="E27" s="12" t="s">
        <v>49</v>
      </c>
      <c r="F27" s="30">
        <v>400</v>
      </c>
      <c r="G27" s="14" t="s">
        <v>12</v>
      </c>
      <c r="H27" s="26" t="s">
        <v>17</v>
      </c>
      <c r="I27" s="26" t="s">
        <v>13</v>
      </c>
      <c r="J27" s="15">
        <v>3600</v>
      </c>
      <c r="K27" s="15">
        <f t="shared" ref="K27:K28" si="5">J27*4</f>
        <v>14400</v>
      </c>
      <c r="L27" s="15">
        <f t="shared" si="4"/>
        <v>28800</v>
      </c>
      <c r="N27" s="45"/>
    </row>
    <row r="28" spans="1:14" s="18" customFormat="1" ht="50.1" customHeight="1" x14ac:dyDescent="0.25">
      <c r="A28" s="25" t="s">
        <v>11</v>
      </c>
      <c r="B28" s="10">
        <v>14</v>
      </c>
      <c r="C28" s="11">
        <v>1</v>
      </c>
      <c r="D28" s="12" t="s">
        <v>48</v>
      </c>
      <c r="E28" s="12" t="s">
        <v>50</v>
      </c>
      <c r="F28" s="30">
        <v>30</v>
      </c>
      <c r="G28" s="14" t="s">
        <v>12</v>
      </c>
      <c r="H28" s="26" t="s">
        <v>17</v>
      </c>
      <c r="I28" s="34" t="s">
        <v>13</v>
      </c>
      <c r="J28" s="15">
        <v>3450</v>
      </c>
      <c r="K28" s="15">
        <f t="shared" si="5"/>
        <v>13800</v>
      </c>
      <c r="L28" s="15">
        <f t="shared" si="4"/>
        <v>27600</v>
      </c>
      <c r="N28" s="45"/>
    </row>
    <row r="29" spans="1:14" s="18" customFormat="1" ht="50.1" customHeight="1" x14ac:dyDescent="0.25">
      <c r="A29" s="25" t="s">
        <v>14</v>
      </c>
      <c r="B29" s="20">
        <v>15</v>
      </c>
      <c r="C29" s="20">
        <v>1</v>
      </c>
      <c r="D29" s="37" t="s">
        <v>51</v>
      </c>
      <c r="E29" s="37" t="s">
        <v>52</v>
      </c>
      <c r="F29" s="38">
        <v>80</v>
      </c>
      <c r="G29" s="14" t="s">
        <v>12</v>
      </c>
      <c r="H29" s="26" t="s">
        <v>17</v>
      </c>
      <c r="I29" s="26" t="s">
        <v>13</v>
      </c>
      <c r="J29" s="15">
        <v>16000</v>
      </c>
      <c r="K29" s="53">
        <f>(J29+J30)*4</f>
        <v>64800</v>
      </c>
      <c r="L29" s="53">
        <f t="shared" si="4"/>
        <v>129600</v>
      </c>
      <c r="N29" s="45"/>
    </row>
    <row r="30" spans="1:14" s="18" customFormat="1" ht="50.1" customHeight="1" x14ac:dyDescent="0.25">
      <c r="A30" s="25" t="s">
        <v>14</v>
      </c>
      <c r="B30" s="20">
        <v>15</v>
      </c>
      <c r="C30" s="20">
        <v>2</v>
      </c>
      <c r="D30" s="37" t="s">
        <v>51</v>
      </c>
      <c r="E30" s="37" t="s">
        <v>53</v>
      </c>
      <c r="F30" s="38">
        <v>1</v>
      </c>
      <c r="G30" s="14" t="s">
        <v>12</v>
      </c>
      <c r="H30" s="26" t="s">
        <v>17</v>
      </c>
      <c r="I30" s="26" t="s">
        <v>13</v>
      </c>
      <c r="J30" s="15">
        <v>200</v>
      </c>
      <c r="K30" s="54"/>
      <c r="L30" s="54"/>
      <c r="N30" s="45"/>
    </row>
    <row r="31" spans="1:14" s="18" customFormat="1" ht="50.1" customHeight="1" x14ac:dyDescent="0.25">
      <c r="A31" s="25" t="s">
        <v>14</v>
      </c>
      <c r="B31" s="10">
        <v>16</v>
      </c>
      <c r="C31" s="11">
        <v>1</v>
      </c>
      <c r="D31" s="37" t="s">
        <v>54</v>
      </c>
      <c r="E31" s="37" t="s">
        <v>55</v>
      </c>
      <c r="F31" s="38">
        <v>40</v>
      </c>
      <c r="G31" s="14" t="s">
        <v>12</v>
      </c>
      <c r="H31" s="26" t="s">
        <v>17</v>
      </c>
      <c r="I31" s="26" t="s">
        <v>13</v>
      </c>
      <c r="J31" s="15">
        <v>4467.6000000000004</v>
      </c>
      <c r="K31" s="53">
        <f>(J31+J32)*4</f>
        <v>18318</v>
      </c>
      <c r="L31" s="53">
        <f t="shared" si="4"/>
        <v>36636</v>
      </c>
      <c r="N31" s="45"/>
    </row>
    <row r="32" spans="1:14" s="18" customFormat="1" ht="50.1" customHeight="1" x14ac:dyDescent="0.25">
      <c r="A32" s="25" t="s">
        <v>14</v>
      </c>
      <c r="B32" s="10">
        <v>16</v>
      </c>
      <c r="C32" s="11">
        <v>2</v>
      </c>
      <c r="D32" s="37" t="s">
        <v>54</v>
      </c>
      <c r="E32" s="37" t="s">
        <v>53</v>
      </c>
      <c r="F32" s="38">
        <v>1</v>
      </c>
      <c r="G32" s="14" t="s">
        <v>12</v>
      </c>
      <c r="H32" s="26" t="s">
        <v>17</v>
      </c>
      <c r="I32" s="34" t="s">
        <v>13</v>
      </c>
      <c r="J32" s="15">
        <v>111.9</v>
      </c>
      <c r="K32" s="54"/>
      <c r="L32" s="54"/>
      <c r="N32" s="45"/>
    </row>
    <row r="33" spans="1:15" s="18" customFormat="1" ht="50.1" customHeight="1" x14ac:dyDescent="0.25">
      <c r="A33" s="25" t="s">
        <v>14</v>
      </c>
      <c r="B33" s="20">
        <v>17</v>
      </c>
      <c r="C33" s="20">
        <v>1</v>
      </c>
      <c r="D33" s="37" t="s">
        <v>56</v>
      </c>
      <c r="E33" s="37" t="s">
        <v>57</v>
      </c>
      <c r="F33" s="38">
        <v>10</v>
      </c>
      <c r="G33" s="14" t="s">
        <v>12</v>
      </c>
      <c r="H33" s="26" t="s">
        <v>17</v>
      </c>
      <c r="I33" s="26" t="s">
        <v>13</v>
      </c>
      <c r="J33" s="15">
        <v>2420</v>
      </c>
      <c r="K33" s="53">
        <f>(J33+J34)*4</f>
        <v>11280</v>
      </c>
      <c r="L33" s="53">
        <f t="shared" si="4"/>
        <v>22560</v>
      </c>
      <c r="N33" s="45"/>
    </row>
    <row r="34" spans="1:15" s="18" customFormat="1" ht="50.1" customHeight="1" x14ac:dyDescent="0.25">
      <c r="A34" s="25" t="s">
        <v>14</v>
      </c>
      <c r="B34" s="39">
        <v>17</v>
      </c>
      <c r="C34" s="39">
        <v>2</v>
      </c>
      <c r="D34" s="37" t="s">
        <v>56</v>
      </c>
      <c r="E34" s="37" t="s">
        <v>58</v>
      </c>
      <c r="F34" s="38">
        <v>5</v>
      </c>
      <c r="G34" s="14" t="s">
        <v>12</v>
      </c>
      <c r="H34" s="26" t="s">
        <v>17</v>
      </c>
      <c r="I34" s="26" t="s">
        <v>13</v>
      </c>
      <c r="J34" s="15">
        <v>400</v>
      </c>
      <c r="K34" s="54"/>
      <c r="L34" s="54"/>
      <c r="N34" s="45"/>
    </row>
    <row r="35" spans="1:15" s="18" customFormat="1" ht="50.1" customHeight="1" x14ac:dyDescent="0.25">
      <c r="A35" s="25" t="s">
        <v>14</v>
      </c>
      <c r="B35" s="39">
        <v>18</v>
      </c>
      <c r="C35" s="39">
        <v>1</v>
      </c>
      <c r="D35" s="37" t="s">
        <v>59</v>
      </c>
      <c r="E35" s="37" t="s">
        <v>60</v>
      </c>
      <c r="F35" s="38">
        <v>150</v>
      </c>
      <c r="G35" s="14" t="s">
        <v>12</v>
      </c>
      <c r="H35" s="26" t="s">
        <v>17</v>
      </c>
      <c r="I35" s="26" t="s">
        <v>13</v>
      </c>
      <c r="J35" s="15">
        <v>34146</v>
      </c>
      <c r="K35" s="15">
        <f t="shared" ref="K35:K41" si="6">J35*4</f>
        <v>136584</v>
      </c>
      <c r="L35" s="15">
        <f t="shared" si="4"/>
        <v>273168</v>
      </c>
      <c r="N35" s="45"/>
    </row>
    <row r="36" spans="1:15" s="18" customFormat="1" ht="50.1" customHeight="1" x14ac:dyDescent="0.25">
      <c r="A36" s="25" t="s">
        <v>14</v>
      </c>
      <c r="B36" s="20">
        <v>19</v>
      </c>
      <c r="C36" s="20">
        <v>1</v>
      </c>
      <c r="D36" s="37" t="s">
        <v>61</v>
      </c>
      <c r="E36" s="37" t="s">
        <v>62</v>
      </c>
      <c r="F36" s="38">
        <v>15</v>
      </c>
      <c r="G36" s="14" t="s">
        <v>12</v>
      </c>
      <c r="H36" s="26" t="s">
        <v>17</v>
      </c>
      <c r="I36" s="26" t="s">
        <v>13</v>
      </c>
      <c r="J36" s="15">
        <v>2325</v>
      </c>
      <c r="K36" s="15">
        <f t="shared" si="6"/>
        <v>9300</v>
      </c>
      <c r="L36" s="15">
        <f t="shared" si="4"/>
        <v>18600</v>
      </c>
      <c r="N36" s="45"/>
    </row>
    <row r="37" spans="1:15" s="18" customFormat="1" ht="50.1" customHeight="1" x14ac:dyDescent="0.25">
      <c r="A37" s="25" t="s">
        <v>14</v>
      </c>
      <c r="B37" s="20">
        <v>20</v>
      </c>
      <c r="C37" s="20">
        <v>1</v>
      </c>
      <c r="D37" s="37" t="s">
        <v>63</v>
      </c>
      <c r="E37" s="37" t="s">
        <v>64</v>
      </c>
      <c r="F37" s="38">
        <v>20</v>
      </c>
      <c r="G37" s="14" t="s">
        <v>12</v>
      </c>
      <c r="H37" s="26" t="s">
        <v>17</v>
      </c>
      <c r="I37" s="26" t="s">
        <v>13</v>
      </c>
      <c r="J37" s="15">
        <v>10725.8</v>
      </c>
      <c r="K37" s="15">
        <f t="shared" si="6"/>
        <v>42903.199999999997</v>
      </c>
      <c r="L37" s="15">
        <f t="shared" si="4"/>
        <v>85806.399999999994</v>
      </c>
      <c r="N37" s="45"/>
    </row>
    <row r="38" spans="1:15" s="18" customFormat="1" ht="65.25" customHeight="1" x14ac:dyDescent="0.25">
      <c r="A38" s="25" t="s">
        <v>14</v>
      </c>
      <c r="B38" s="11">
        <v>21</v>
      </c>
      <c r="C38" s="11">
        <v>1</v>
      </c>
      <c r="D38" s="37" t="s">
        <v>65</v>
      </c>
      <c r="E38" s="37" t="s">
        <v>66</v>
      </c>
      <c r="F38" s="38">
        <v>25</v>
      </c>
      <c r="G38" s="14" t="s">
        <v>12</v>
      </c>
      <c r="H38" s="26" t="s">
        <v>17</v>
      </c>
      <c r="I38" s="26" t="s">
        <v>13</v>
      </c>
      <c r="J38" s="15">
        <v>3125</v>
      </c>
      <c r="K38" s="15">
        <f t="shared" si="6"/>
        <v>12500</v>
      </c>
      <c r="L38" s="15">
        <f t="shared" si="4"/>
        <v>25000</v>
      </c>
      <c r="N38" s="45"/>
    </row>
    <row r="39" spans="1:15" s="18" customFormat="1" ht="50.1" customHeight="1" x14ac:dyDescent="0.25">
      <c r="A39" s="25" t="s">
        <v>14</v>
      </c>
      <c r="B39" s="11">
        <v>22</v>
      </c>
      <c r="C39" s="11">
        <v>1</v>
      </c>
      <c r="D39" s="64" t="s">
        <v>67</v>
      </c>
      <c r="E39" s="64" t="s">
        <v>68</v>
      </c>
      <c r="F39" s="38">
        <v>250</v>
      </c>
      <c r="G39" s="31" t="s">
        <v>82</v>
      </c>
      <c r="H39" s="26" t="s">
        <v>17</v>
      </c>
      <c r="I39" s="26" t="s">
        <v>13</v>
      </c>
      <c r="J39" s="15">
        <v>168450</v>
      </c>
      <c r="K39" s="15">
        <f t="shared" si="6"/>
        <v>673800</v>
      </c>
      <c r="L39" s="15">
        <f t="shared" si="4"/>
        <v>1347600</v>
      </c>
      <c r="N39" s="46" t="s">
        <v>87</v>
      </c>
      <c r="O39" s="65" t="s">
        <v>92</v>
      </c>
    </row>
    <row r="40" spans="1:15" s="18" customFormat="1" ht="50.1" customHeight="1" x14ac:dyDescent="0.25">
      <c r="A40" s="25" t="s">
        <v>14</v>
      </c>
      <c r="B40" s="20">
        <v>23</v>
      </c>
      <c r="C40" s="20">
        <v>1</v>
      </c>
      <c r="D40" s="64" t="s">
        <v>69</v>
      </c>
      <c r="E40" s="64" t="s">
        <v>70</v>
      </c>
      <c r="F40" s="38">
        <v>650</v>
      </c>
      <c r="G40" s="14" t="s">
        <v>12</v>
      </c>
      <c r="H40" s="26" t="s">
        <v>17</v>
      </c>
      <c r="I40" s="26" t="s">
        <v>13</v>
      </c>
      <c r="J40" s="15">
        <v>287046.5</v>
      </c>
      <c r="K40" s="15">
        <f t="shared" si="6"/>
        <v>1148186</v>
      </c>
      <c r="L40" s="15">
        <f t="shared" si="4"/>
        <v>2296372</v>
      </c>
      <c r="N40" s="45" t="s">
        <v>88</v>
      </c>
      <c r="O40" s="65" t="s">
        <v>92</v>
      </c>
    </row>
    <row r="41" spans="1:15" s="18" customFormat="1" ht="50.1" customHeight="1" x14ac:dyDescent="0.25">
      <c r="A41" s="25" t="s">
        <v>14</v>
      </c>
      <c r="B41" s="20">
        <v>24</v>
      </c>
      <c r="C41" s="20">
        <v>1</v>
      </c>
      <c r="D41" s="64" t="s">
        <v>71</v>
      </c>
      <c r="E41" s="64" t="s">
        <v>72</v>
      </c>
      <c r="F41" s="38">
        <v>50</v>
      </c>
      <c r="G41" s="14" t="s">
        <v>12</v>
      </c>
      <c r="H41" s="26" t="s">
        <v>17</v>
      </c>
      <c r="I41" s="26" t="s">
        <v>13</v>
      </c>
      <c r="J41" s="15">
        <v>5250</v>
      </c>
      <c r="K41" s="15">
        <f t="shared" si="6"/>
        <v>21000</v>
      </c>
      <c r="L41" s="15">
        <f t="shared" si="4"/>
        <v>42000</v>
      </c>
      <c r="N41" s="45" t="s">
        <v>88</v>
      </c>
      <c r="O41" s="65" t="s">
        <v>92</v>
      </c>
    </row>
    <row r="42" spans="1:15" s="18" customFormat="1" ht="50.1" customHeight="1" x14ac:dyDescent="0.25">
      <c r="A42" s="25" t="s">
        <v>14</v>
      </c>
      <c r="B42" s="11">
        <v>25</v>
      </c>
      <c r="C42" s="11">
        <v>1</v>
      </c>
      <c r="D42" s="40" t="s">
        <v>73</v>
      </c>
      <c r="E42" s="37" t="s">
        <v>74</v>
      </c>
      <c r="F42" s="38">
        <v>60</v>
      </c>
      <c r="G42" s="14" t="s">
        <v>12</v>
      </c>
      <c r="H42" s="26" t="s">
        <v>17</v>
      </c>
      <c r="I42" s="26" t="s">
        <v>13</v>
      </c>
      <c r="J42" s="15">
        <v>6600</v>
      </c>
      <c r="K42" s="55">
        <f>(J42+J43+J44)*4</f>
        <v>48840</v>
      </c>
      <c r="L42" s="55">
        <f>K42*2</f>
        <v>97680</v>
      </c>
      <c r="N42" s="45"/>
    </row>
    <row r="43" spans="1:15" s="18" customFormat="1" ht="50.1" customHeight="1" x14ac:dyDescent="0.25">
      <c r="A43" s="25" t="s">
        <v>14</v>
      </c>
      <c r="B43" s="11">
        <v>25</v>
      </c>
      <c r="C43" s="11">
        <v>2</v>
      </c>
      <c r="D43" s="40" t="s">
        <v>73</v>
      </c>
      <c r="E43" s="37" t="s">
        <v>75</v>
      </c>
      <c r="F43" s="38">
        <v>50</v>
      </c>
      <c r="G43" s="14" t="s">
        <v>12</v>
      </c>
      <c r="H43" s="26" t="s">
        <v>17</v>
      </c>
      <c r="I43" s="26" t="s">
        <v>13</v>
      </c>
      <c r="J43" s="15">
        <v>5500</v>
      </c>
      <c r="K43" s="55"/>
      <c r="L43" s="55"/>
      <c r="N43" s="45"/>
    </row>
    <row r="44" spans="1:15" s="18" customFormat="1" ht="50.1" customHeight="1" x14ac:dyDescent="0.25">
      <c r="A44" s="25" t="s">
        <v>14</v>
      </c>
      <c r="B44" s="11">
        <v>25</v>
      </c>
      <c r="C44" s="11">
        <v>3</v>
      </c>
      <c r="D44" s="40" t="s">
        <v>73</v>
      </c>
      <c r="E44" s="37" t="s">
        <v>53</v>
      </c>
      <c r="F44" s="38">
        <v>1</v>
      </c>
      <c r="G44" s="14" t="s">
        <v>12</v>
      </c>
      <c r="H44" s="26" t="s">
        <v>17</v>
      </c>
      <c r="I44" s="26" t="s">
        <v>13</v>
      </c>
      <c r="J44" s="15">
        <v>110</v>
      </c>
      <c r="K44" s="55"/>
      <c r="L44" s="55"/>
      <c r="N44" s="45"/>
    </row>
    <row r="45" spans="1:15" s="18" customFormat="1" ht="50.1" customHeight="1" x14ac:dyDescent="0.25">
      <c r="A45" s="25" t="s">
        <v>14</v>
      </c>
      <c r="B45" s="20">
        <v>26</v>
      </c>
      <c r="C45" s="20">
        <v>1</v>
      </c>
      <c r="D45" s="40" t="s">
        <v>76</v>
      </c>
      <c r="E45" s="37" t="s">
        <v>77</v>
      </c>
      <c r="F45" s="38">
        <v>200</v>
      </c>
      <c r="G45" s="14" t="s">
        <v>12</v>
      </c>
      <c r="H45" s="26" t="s">
        <v>17</v>
      </c>
      <c r="I45" s="26" t="s">
        <v>13</v>
      </c>
      <c r="J45" s="15">
        <v>46000</v>
      </c>
      <c r="K45" s="15">
        <f t="shared" ref="K45:K47" si="7">J45*4</f>
        <v>184000</v>
      </c>
      <c r="L45" s="15">
        <f t="shared" ref="L45:L47" si="8">K45*2</f>
        <v>368000</v>
      </c>
      <c r="N45" s="45"/>
    </row>
    <row r="46" spans="1:15" s="18" customFormat="1" ht="50.1" customHeight="1" x14ac:dyDescent="0.25">
      <c r="A46" s="25" t="s">
        <v>14</v>
      </c>
      <c r="B46" s="20">
        <v>27</v>
      </c>
      <c r="C46" s="20">
        <v>1</v>
      </c>
      <c r="D46" s="40" t="s">
        <v>78</v>
      </c>
      <c r="E46" s="37" t="s">
        <v>79</v>
      </c>
      <c r="F46" s="38">
        <v>200</v>
      </c>
      <c r="G46" s="14" t="s">
        <v>12</v>
      </c>
      <c r="H46" s="26" t="s">
        <v>17</v>
      </c>
      <c r="I46" s="26" t="s">
        <v>13</v>
      </c>
      <c r="J46" s="15">
        <v>34000</v>
      </c>
      <c r="K46" s="15">
        <f t="shared" si="7"/>
        <v>136000</v>
      </c>
      <c r="L46" s="15">
        <f t="shared" si="8"/>
        <v>272000</v>
      </c>
      <c r="N46" s="45"/>
    </row>
    <row r="47" spans="1:15" s="18" customFormat="1" ht="50.1" customHeight="1" thickBot="1" x14ac:dyDescent="0.3">
      <c r="A47" s="25" t="s">
        <v>14</v>
      </c>
      <c r="B47" s="20">
        <v>28</v>
      </c>
      <c r="C47" s="20">
        <v>1</v>
      </c>
      <c r="D47" s="40" t="s">
        <v>80</v>
      </c>
      <c r="E47" s="37" t="s">
        <v>81</v>
      </c>
      <c r="F47" s="38">
        <v>20</v>
      </c>
      <c r="G47" s="14" t="s">
        <v>12</v>
      </c>
      <c r="H47" s="26" t="s">
        <v>17</v>
      </c>
      <c r="I47" s="26" t="s">
        <v>13</v>
      </c>
      <c r="J47" s="15">
        <v>500000</v>
      </c>
      <c r="K47" s="15">
        <f t="shared" si="7"/>
        <v>2000000</v>
      </c>
      <c r="L47" s="15">
        <f t="shared" si="8"/>
        <v>4000000</v>
      </c>
      <c r="N47" s="45"/>
    </row>
    <row r="48" spans="1:15" s="18" customFormat="1" ht="16.5" thickBot="1" x14ac:dyDescent="0.3">
      <c r="A48" s="56" t="s">
        <v>15</v>
      </c>
      <c r="B48" s="57"/>
      <c r="C48" s="57"/>
      <c r="D48" s="57"/>
      <c r="E48" s="57"/>
      <c r="F48" s="58"/>
      <c r="G48" s="57"/>
      <c r="H48" s="57"/>
      <c r="I48" s="59"/>
      <c r="J48" s="41">
        <f>SUM(J5:J47)</f>
        <v>1396590.3</v>
      </c>
      <c r="K48" s="41">
        <f>SUM(K5:K47)</f>
        <v>5586361.2000000002</v>
      </c>
      <c r="L48" s="42">
        <f>SUM(L5:L47)</f>
        <v>11172722.4</v>
      </c>
      <c r="N48" s="45"/>
    </row>
    <row r="51" spans="12:12" x14ac:dyDescent="0.25">
      <c r="L51" s="1"/>
    </row>
  </sheetData>
  <mergeCells count="21">
    <mergeCell ref="A48:I48"/>
    <mergeCell ref="K6:K7"/>
    <mergeCell ref="L6:L7"/>
    <mergeCell ref="K12:K13"/>
    <mergeCell ref="A2:L2"/>
    <mergeCell ref="A3:L3"/>
    <mergeCell ref="L12:L13"/>
    <mergeCell ref="K16:K17"/>
    <mergeCell ref="L16:L17"/>
    <mergeCell ref="K18:K22"/>
    <mergeCell ref="L18:L22"/>
    <mergeCell ref="K23:K25"/>
    <mergeCell ref="L23:L25"/>
    <mergeCell ref="K29:K30"/>
    <mergeCell ref="L29:L30"/>
    <mergeCell ref="K31:K32"/>
    <mergeCell ref="L31:L32"/>
    <mergeCell ref="K33:K34"/>
    <mergeCell ref="L33:L34"/>
    <mergeCell ref="K42:K44"/>
    <mergeCell ref="L42:L4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DQE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2026-01-27T09:07:09Z</dcterms:modified>
</cp:coreProperties>
</file>